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oftwares\Programas\E300 FB Motor AOI\"/>
    </mc:Choice>
  </mc:AlternateContent>
  <xr:revisionPtr revIDLastSave="0" documentId="13_ncr:1_{C1369C9F-B73B-4719-A727-7C4377FF99E8}" xr6:coauthVersionLast="47" xr6:coauthVersionMax="47" xr10:uidLastSave="{00000000-0000-0000-0000-000000000000}"/>
  <bookViews>
    <workbookView xWindow="28680" yWindow="-120" windowWidth="29040" windowHeight="15840" xr2:uid="{E2E8553A-A060-4153-8B02-F83477873E04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2" i="1" l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E21" i="1"/>
  <c r="D21" i="1"/>
  <c r="B28" i="1"/>
  <c r="B8" i="1"/>
  <c r="A56" i="1"/>
  <c r="A57" i="1" s="1"/>
  <c r="A53" i="1"/>
  <c r="A54" i="1" s="1"/>
  <c r="A55" i="1" s="1"/>
  <c r="A50" i="1"/>
  <c r="A51" i="1" s="1"/>
  <c r="A52" i="1" s="1"/>
  <c r="A45" i="1"/>
  <c r="A46" i="1"/>
  <c r="A47" i="1" s="1"/>
  <c r="A48" i="1" s="1"/>
  <c r="A49" i="1" s="1"/>
  <c r="A37" i="1"/>
  <c r="A38" i="1" s="1"/>
  <c r="A39" i="1" s="1"/>
  <c r="A40" i="1" s="1"/>
  <c r="A41" i="1" s="1"/>
  <c r="A42" i="1" s="1"/>
  <c r="A43" i="1" s="1"/>
  <c r="A44" i="1" s="1"/>
  <c r="A23" i="1"/>
  <c r="A24" i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22" i="1"/>
  <c r="L12" i="1"/>
  <c r="L13" i="1"/>
  <c r="L14" i="1"/>
  <c r="L15" i="1"/>
  <c r="L16" i="1"/>
  <c r="L11" i="1"/>
  <c r="K13" i="1"/>
  <c r="K14" i="1"/>
  <c r="K15" i="1"/>
  <c r="K16" i="1"/>
  <c r="K12" i="1"/>
  <c r="P11" i="1"/>
  <c r="G12" i="1"/>
  <c r="G13" i="1"/>
  <c r="G14" i="1"/>
  <c r="G15" i="1"/>
  <c r="G16" i="1"/>
  <c r="P7" i="1"/>
  <c r="R11" i="1" s="1"/>
  <c r="B7" i="1"/>
  <c r="D11" i="1" s="1"/>
  <c r="G11" i="1" s="1"/>
  <c r="P5" i="1"/>
  <c r="E26" i="1" l="1"/>
  <c r="E24" i="1"/>
  <c r="E23" i="1"/>
  <c r="B29" i="1"/>
  <c r="B30" i="1" s="1"/>
  <c r="B31" i="1" s="1"/>
  <c r="Q11" i="1"/>
  <c r="Q12" i="1"/>
  <c r="U11" i="1"/>
  <c r="P16" i="1"/>
  <c r="U16" i="1" s="1"/>
  <c r="P14" i="1"/>
  <c r="U14" i="1" s="1"/>
  <c r="P13" i="1"/>
  <c r="U13" i="1" s="1"/>
  <c r="P12" i="1"/>
  <c r="U12" i="1" s="1"/>
  <c r="P15" i="1"/>
  <c r="U15" i="1" s="1"/>
  <c r="Q16" i="1"/>
  <c r="Q15" i="1"/>
  <c r="Q14" i="1"/>
  <c r="Q13" i="1"/>
  <c r="E25" i="1" l="1"/>
  <c r="E27" i="1"/>
  <c r="B32" i="1"/>
  <c r="E28" i="1" l="1"/>
  <c r="B33" i="1"/>
  <c r="E29" i="1" l="1"/>
  <c r="B34" i="1"/>
  <c r="E30" i="1" l="1"/>
  <c r="B35" i="1"/>
  <c r="E31" i="1" l="1"/>
  <c r="B36" i="1"/>
  <c r="E32" i="1" l="1"/>
  <c r="B37" i="1"/>
  <c r="E33" i="1" l="1"/>
  <c r="B38" i="1"/>
  <c r="E34" i="1" l="1"/>
  <c r="E35" i="1" l="1"/>
  <c r="E36" i="1" l="1"/>
  <c r="E37" i="1" l="1"/>
  <c r="E38" i="1" l="1"/>
  <c r="E39" i="1" l="1"/>
  <c r="E40" i="1" l="1"/>
  <c r="E41" i="1" l="1"/>
  <c r="E42" i="1" l="1"/>
  <c r="E43" i="1" l="1"/>
  <c r="E44" i="1" l="1"/>
  <c r="E45" i="1" l="1"/>
  <c r="E46" i="1" l="1"/>
  <c r="E47" i="1" l="1"/>
  <c r="E48" i="1" l="1"/>
  <c r="E49" i="1" l="1"/>
  <c r="E50" i="1" l="1"/>
  <c r="E51" i="1" l="1"/>
  <c r="E52" i="1" l="1"/>
  <c r="E53" i="1" l="1"/>
  <c r="E54" i="1" l="1"/>
  <c r="E55" i="1" l="1"/>
  <c r="E56" i="1" l="1"/>
  <c r="E57" i="1"/>
</calcChain>
</file>

<file path=xl/sharedStrings.xml><?xml version="1.0" encoding="utf-8"?>
<sst xmlns="http://schemas.openxmlformats.org/spreadsheetml/2006/main" count="53" uniqueCount="23">
  <si>
    <t>Potencia</t>
  </si>
  <si>
    <t>HP</t>
  </si>
  <si>
    <t>Relaciones</t>
  </si>
  <si>
    <t>Motor</t>
  </si>
  <si>
    <t>Voltage</t>
  </si>
  <si>
    <t>VAC</t>
  </si>
  <si>
    <t>Speed</t>
  </si>
  <si>
    <t>RPM</t>
  </si>
  <si>
    <t>Poles</t>
  </si>
  <si>
    <t>FLA</t>
  </si>
  <si>
    <t>Amps</t>
  </si>
  <si>
    <t>Freq</t>
  </si>
  <si>
    <t>Hz</t>
  </si>
  <si>
    <t>Sync Speed</t>
  </si>
  <si>
    <t>Torque</t>
  </si>
  <si>
    <t>LbFt</t>
  </si>
  <si>
    <t>Load</t>
  </si>
  <si>
    <t>Amperes</t>
  </si>
  <si>
    <t>%PF</t>
  </si>
  <si>
    <t>%Eff</t>
  </si>
  <si>
    <t>Motor Curve</t>
  </si>
  <si>
    <t>%Torque</t>
  </si>
  <si>
    <t>%Amps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</si>
</sst>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.000_);_(* \(#,##0.000\);_(* &quot;-&quot;??_);_(@_)"/>
    <numFmt numFmtId="165" formatCode="0_);\(0\)"/>
  </numFmts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">
    <xf numFmtId="0" fontId="0" fillId="0" borderId="0" xfId="0"/>
    <xf numFmtId="10" fontId="0" fillId="0" borderId="0" xfId="1" applyNumberFormat="1" applyFont="1"/>
    <xf numFmtId="2" fontId="0" fillId="0" borderId="0" xfId="0" applyNumberFormat="1"/>
    <xf numFmtId="164" fontId="0" fillId="0" borderId="0" xfId="2" applyNumberFormat="1" applyFont="1"/>
    <xf numFmtId="165" fontId="0" fillId="0" borderId="0" xfId="2" applyNumberFormat="1" applyFont="1"/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025371828521428E-2"/>
          <c:y val="2.5428331875182269E-2"/>
          <c:w val="0.86909164479440071"/>
          <c:h val="0.67607210557013708"/>
        </c:manualLayout>
      </c:layout>
      <c:lineChart>
        <c:grouping val="standard"/>
        <c:varyColors val="0"/>
        <c:ser>
          <c:idx val="0"/>
          <c:order val="0"/>
          <c:tx>
            <c:strRef>
              <c:f>Sheet1!$B$20</c:f>
              <c:strCache>
                <c:ptCount val="1"/>
                <c:pt idx="0">
                  <c:v>Torque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Sheet1!$A$21:$A$57</c:f>
              <c:numCache>
                <c:formatCode>General</c:formatCode>
                <c:ptCount val="37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1350</c:v>
                </c:pt>
                <c:pt idx="28">
                  <c:v>1400</c:v>
                </c:pt>
                <c:pt idx="29">
                  <c:v>1450</c:v>
                </c:pt>
                <c:pt idx="30">
                  <c:v>1500</c:v>
                </c:pt>
                <c:pt idx="31">
                  <c:v>1550</c:v>
                </c:pt>
                <c:pt idx="32">
                  <c:v>1600</c:v>
                </c:pt>
                <c:pt idx="33">
                  <c:v>1650</c:v>
                </c:pt>
                <c:pt idx="34">
                  <c:v>1700</c:v>
                </c:pt>
                <c:pt idx="35">
                  <c:v>1750</c:v>
                </c:pt>
                <c:pt idx="36">
                  <c:v>1800</c:v>
                </c:pt>
              </c:numCache>
            </c:numRef>
          </c:cat>
          <c:val>
            <c:numRef>
              <c:f>Sheet1!$B$21:$B$57</c:f>
              <c:numCache>
                <c:formatCode>General</c:formatCode>
                <c:ptCount val="37"/>
                <c:pt idx="0">
                  <c:v>290</c:v>
                </c:pt>
                <c:pt idx="1">
                  <c:v>288</c:v>
                </c:pt>
                <c:pt idx="2">
                  <c:v>285</c:v>
                </c:pt>
                <c:pt idx="3">
                  <c:v>283</c:v>
                </c:pt>
                <c:pt idx="4">
                  <c:v>280</c:v>
                </c:pt>
                <c:pt idx="5">
                  <c:v>278</c:v>
                </c:pt>
                <c:pt idx="6">
                  <c:v>278</c:v>
                </c:pt>
                <c:pt idx="7">
                  <c:v>278</c:v>
                </c:pt>
                <c:pt idx="8">
                  <c:v>278</c:v>
                </c:pt>
                <c:pt idx="9">
                  <c:v>278</c:v>
                </c:pt>
                <c:pt idx="10">
                  <c:v>278</c:v>
                </c:pt>
                <c:pt idx="11">
                  <c:v>278</c:v>
                </c:pt>
                <c:pt idx="12">
                  <c:v>278</c:v>
                </c:pt>
                <c:pt idx="13">
                  <c:v>278</c:v>
                </c:pt>
                <c:pt idx="14">
                  <c:v>278</c:v>
                </c:pt>
                <c:pt idx="15">
                  <c:v>278</c:v>
                </c:pt>
                <c:pt idx="16">
                  <c:v>278</c:v>
                </c:pt>
                <c:pt idx="17">
                  <c:v>278</c:v>
                </c:pt>
                <c:pt idx="18">
                  <c:v>280</c:v>
                </c:pt>
                <c:pt idx="19">
                  <c:v>283</c:v>
                </c:pt>
                <c:pt idx="20">
                  <c:v>286</c:v>
                </c:pt>
                <c:pt idx="21">
                  <c:v>288</c:v>
                </c:pt>
                <c:pt idx="22">
                  <c:v>290</c:v>
                </c:pt>
                <c:pt idx="23">
                  <c:v>292</c:v>
                </c:pt>
                <c:pt idx="24">
                  <c:v>294</c:v>
                </c:pt>
                <c:pt idx="25">
                  <c:v>296</c:v>
                </c:pt>
                <c:pt idx="26">
                  <c:v>300</c:v>
                </c:pt>
                <c:pt idx="27">
                  <c:v>305</c:v>
                </c:pt>
                <c:pt idx="28">
                  <c:v>308</c:v>
                </c:pt>
                <c:pt idx="29">
                  <c:v>315</c:v>
                </c:pt>
                <c:pt idx="30">
                  <c:v>355</c:v>
                </c:pt>
                <c:pt idx="31">
                  <c:v>390</c:v>
                </c:pt>
                <c:pt idx="32">
                  <c:v>430</c:v>
                </c:pt>
                <c:pt idx="33">
                  <c:v>510</c:v>
                </c:pt>
                <c:pt idx="34">
                  <c:v>590</c:v>
                </c:pt>
                <c:pt idx="35">
                  <c:v>510</c:v>
                </c:pt>
                <c:pt idx="3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371-47B3-B349-52B9789B713C}"/>
            </c:ext>
          </c:extLst>
        </c:ser>
        <c:ser>
          <c:idx val="1"/>
          <c:order val="1"/>
          <c:tx>
            <c:strRef>
              <c:f>Sheet1!$C$20</c:f>
              <c:strCache>
                <c:ptCount val="1"/>
                <c:pt idx="0">
                  <c:v>Amps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Sheet1!$A$21:$A$57</c:f>
              <c:numCache>
                <c:formatCode>General</c:formatCode>
                <c:ptCount val="37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1350</c:v>
                </c:pt>
                <c:pt idx="28">
                  <c:v>1400</c:v>
                </c:pt>
                <c:pt idx="29">
                  <c:v>1450</c:v>
                </c:pt>
                <c:pt idx="30">
                  <c:v>1500</c:v>
                </c:pt>
                <c:pt idx="31">
                  <c:v>1550</c:v>
                </c:pt>
                <c:pt idx="32">
                  <c:v>1600</c:v>
                </c:pt>
                <c:pt idx="33">
                  <c:v>1650</c:v>
                </c:pt>
                <c:pt idx="34">
                  <c:v>1700</c:v>
                </c:pt>
                <c:pt idx="35">
                  <c:v>1750</c:v>
                </c:pt>
                <c:pt idx="36">
                  <c:v>1800</c:v>
                </c:pt>
              </c:numCache>
            </c:numRef>
          </c:cat>
          <c:val>
            <c:numRef>
              <c:f>Sheet1!$C$21:$C$57</c:f>
              <c:numCache>
                <c:formatCode>0_);\(0\)</c:formatCode>
                <c:ptCount val="37"/>
                <c:pt idx="0">
                  <c:v>1040</c:v>
                </c:pt>
                <c:pt idx="1">
                  <c:v>1035</c:v>
                </c:pt>
                <c:pt idx="2">
                  <c:v>1030</c:v>
                </c:pt>
                <c:pt idx="3">
                  <c:v>1025</c:v>
                </c:pt>
                <c:pt idx="4">
                  <c:v>1020</c:v>
                </c:pt>
                <c:pt idx="5">
                  <c:v>1015</c:v>
                </c:pt>
                <c:pt idx="6">
                  <c:v>1010</c:v>
                </c:pt>
                <c:pt idx="7">
                  <c:v>1008</c:v>
                </c:pt>
                <c:pt idx="8">
                  <c:v>1005</c:v>
                </c:pt>
                <c:pt idx="9">
                  <c:v>1003</c:v>
                </c:pt>
                <c:pt idx="10">
                  <c:v>1000</c:v>
                </c:pt>
                <c:pt idx="11">
                  <c:v>997</c:v>
                </c:pt>
                <c:pt idx="12">
                  <c:v>995</c:v>
                </c:pt>
                <c:pt idx="13">
                  <c:v>993</c:v>
                </c:pt>
                <c:pt idx="14">
                  <c:v>990</c:v>
                </c:pt>
                <c:pt idx="15">
                  <c:v>985</c:v>
                </c:pt>
                <c:pt idx="16">
                  <c:v>980</c:v>
                </c:pt>
                <c:pt idx="17">
                  <c:v>970</c:v>
                </c:pt>
                <c:pt idx="18">
                  <c:v>960</c:v>
                </c:pt>
                <c:pt idx="19">
                  <c:v>950</c:v>
                </c:pt>
                <c:pt idx="20">
                  <c:v>938</c:v>
                </c:pt>
                <c:pt idx="21">
                  <c:v>931</c:v>
                </c:pt>
                <c:pt idx="22">
                  <c:v>918</c:v>
                </c:pt>
                <c:pt idx="23">
                  <c:v>912</c:v>
                </c:pt>
                <c:pt idx="24">
                  <c:v>908</c:v>
                </c:pt>
                <c:pt idx="25">
                  <c:v>901</c:v>
                </c:pt>
                <c:pt idx="26">
                  <c:v>895</c:v>
                </c:pt>
                <c:pt idx="27">
                  <c:v>887</c:v>
                </c:pt>
                <c:pt idx="28">
                  <c:v>880</c:v>
                </c:pt>
                <c:pt idx="29">
                  <c:v>865</c:v>
                </c:pt>
                <c:pt idx="30">
                  <c:v>850</c:v>
                </c:pt>
                <c:pt idx="31">
                  <c:v>830</c:v>
                </c:pt>
                <c:pt idx="32">
                  <c:v>805</c:v>
                </c:pt>
                <c:pt idx="33">
                  <c:v>750</c:v>
                </c:pt>
                <c:pt idx="34">
                  <c:v>650</c:v>
                </c:pt>
                <c:pt idx="35">
                  <c:v>269</c:v>
                </c:pt>
                <c:pt idx="3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C72-44ED-9FD7-617E83820C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95713888"/>
        <c:axId val="995714608"/>
      </c:lineChart>
      <c:catAx>
        <c:axId val="995713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5714608"/>
        <c:crosses val="autoZero"/>
        <c:auto val="1"/>
        <c:lblAlgn val="ctr"/>
        <c:lblOffset val="100"/>
        <c:noMultiLvlLbl val="0"/>
      </c:catAx>
      <c:valAx>
        <c:axId val="995714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57138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352424</xdr:colOff>
      <xdr:row>19</xdr:row>
      <xdr:rowOff>128586</xdr:rowOff>
    </xdr:from>
    <xdr:to>
      <xdr:col>14</xdr:col>
      <xdr:colOff>476249</xdr:colOff>
      <xdr:row>40</xdr:row>
      <xdr:rowOff>76199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4B59F07-0FE8-2097-695F-590B94276E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E6542A-AE20-41C3-80DD-203B3A98A154}">
  <dimension ref="A1:U57"/>
  <sheetViews>
    <sheetView tabSelected="1" topLeftCell="A23" workbookViewId="0">
      <selection activeCell="G48" sqref="G48"/>
    </sheetView>
  </sheetViews>
  <sheetFormatPr defaultRowHeight="15"/>
  <cols>
    <col min="1" max="1" width="11" bestFit="1" customWidth="1"/>
    <col min="3" max="3" width="10.5703125" bestFit="1" customWidth="1"/>
    <col min="7" max="7" width="11.5703125" bestFit="1" customWidth="1"/>
    <col min="10" max="10" width="11" bestFit="1" customWidth="1"/>
  </cols>
  <sheetData>
    <row r="1" spans="1:21">
      <c r="A1" t="s">
        <v>0</v>
      </c>
      <c r="B1">
        <v>150</v>
      </c>
      <c r="C1" t="s">
        <v>1</v>
      </c>
      <c r="J1" t="s">
        <v>2</v>
      </c>
      <c r="N1" t="s">
        <v>3</v>
      </c>
      <c r="O1" t="s">
        <v>0</v>
      </c>
      <c r="P1">
        <v>100</v>
      </c>
      <c r="Q1" t="s">
        <v>1</v>
      </c>
    </row>
    <row r="2" spans="1:21">
      <c r="A2" t="s">
        <v>4</v>
      </c>
      <c r="B2">
        <v>460</v>
      </c>
      <c r="C2" t="s">
        <v>5</v>
      </c>
      <c r="O2" t="s">
        <v>4</v>
      </c>
      <c r="P2">
        <v>460</v>
      </c>
      <c r="Q2" t="s">
        <v>5</v>
      </c>
    </row>
    <row r="3" spans="1:21">
      <c r="A3" t="s">
        <v>6</v>
      </c>
      <c r="B3">
        <v>1785</v>
      </c>
      <c r="C3" t="s">
        <v>7</v>
      </c>
      <c r="O3" t="s">
        <v>6</v>
      </c>
      <c r="P3">
        <v>1785</v>
      </c>
      <c r="Q3" t="s">
        <v>7</v>
      </c>
    </row>
    <row r="4" spans="1:21">
      <c r="A4" t="s">
        <v>8</v>
      </c>
      <c r="B4">
        <v>4</v>
      </c>
      <c r="O4" t="s">
        <v>8</v>
      </c>
      <c r="P4">
        <v>6</v>
      </c>
    </row>
    <row r="5" spans="1:21">
      <c r="A5" t="s">
        <v>9</v>
      </c>
      <c r="B5">
        <v>169</v>
      </c>
      <c r="C5" t="s">
        <v>10</v>
      </c>
      <c r="O5" t="s">
        <v>9</v>
      </c>
      <c r="P5">
        <f>(($B$5/$B$1)*P1)*$B$2/P2</f>
        <v>112.66666666666667</v>
      </c>
      <c r="Q5" t="s">
        <v>10</v>
      </c>
    </row>
    <row r="6" spans="1:21">
      <c r="A6" t="s">
        <v>11</v>
      </c>
      <c r="B6">
        <v>60</v>
      </c>
      <c r="C6" t="s">
        <v>12</v>
      </c>
      <c r="O6" t="s">
        <v>11</v>
      </c>
      <c r="P6">
        <v>60</v>
      </c>
      <c r="Q6" t="s">
        <v>12</v>
      </c>
    </row>
    <row r="7" spans="1:21">
      <c r="A7" t="s">
        <v>13</v>
      </c>
      <c r="B7">
        <f>(120*B6)/B4</f>
        <v>1800</v>
      </c>
      <c r="C7" t="s">
        <v>7</v>
      </c>
      <c r="O7" t="s">
        <v>13</v>
      </c>
      <c r="P7">
        <f>(120*P6)/P4</f>
        <v>1200</v>
      </c>
      <c r="Q7" t="s">
        <v>7</v>
      </c>
    </row>
    <row r="8" spans="1:21">
      <c r="A8" t="s">
        <v>14</v>
      </c>
      <c r="B8" s="2">
        <f>(B1*5252)/B3</f>
        <v>441.34453781512605</v>
      </c>
      <c r="C8" t="s">
        <v>15</v>
      </c>
    </row>
    <row r="10" spans="1:21">
      <c r="A10" t="s">
        <v>16</v>
      </c>
      <c r="B10" t="s">
        <v>1</v>
      </c>
      <c r="C10" t="s">
        <v>17</v>
      </c>
      <c r="D10" t="s">
        <v>7</v>
      </c>
      <c r="E10" t="s">
        <v>18</v>
      </c>
      <c r="F10" t="s">
        <v>19</v>
      </c>
      <c r="G10" t="s">
        <v>14</v>
      </c>
      <c r="J10" t="s">
        <v>16</v>
      </c>
      <c r="K10" t="s">
        <v>1</v>
      </c>
      <c r="L10" t="s">
        <v>17</v>
      </c>
      <c r="O10" t="s">
        <v>16</v>
      </c>
      <c r="P10" t="s">
        <v>1</v>
      </c>
      <c r="Q10" t="s">
        <v>17</v>
      </c>
      <c r="R10" t="s">
        <v>7</v>
      </c>
      <c r="S10" t="s">
        <v>18</v>
      </c>
      <c r="T10" t="s">
        <v>19</v>
      </c>
      <c r="U10" t="s">
        <v>14</v>
      </c>
    </row>
    <row r="11" spans="1:21">
      <c r="A11" s="2">
        <v>0</v>
      </c>
      <c r="B11">
        <v>0</v>
      </c>
      <c r="C11">
        <v>48.9</v>
      </c>
      <c r="D11">
        <f>B7</f>
        <v>1800</v>
      </c>
      <c r="E11" s="1">
        <v>4.2599999999999999E-2</v>
      </c>
      <c r="F11" s="1">
        <v>0</v>
      </c>
      <c r="G11" s="2">
        <f>(B11*5252)/D11</f>
        <v>0</v>
      </c>
      <c r="J11" s="2">
        <v>0</v>
      </c>
      <c r="K11">
        <v>0</v>
      </c>
      <c r="L11" s="2">
        <f>C11/$B$5</f>
        <v>0.2893491124260355</v>
      </c>
      <c r="M11" s="2"/>
      <c r="O11" s="2">
        <v>0</v>
      </c>
      <c r="P11" s="2">
        <f>$P$1*K11</f>
        <v>0</v>
      </c>
      <c r="Q11" s="2">
        <f>L11*$P$5</f>
        <v>32.6</v>
      </c>
      <c r="R11">
        <f>P7</f>
        <v>1200</v>
      </c>
      <c r="S11" s="1">
        <v>4.2599999999999999E-2</v>
      </c>
      <c r="T11" s="1">
        <v>0</v>
      </c>
      <c r="U11" s="2">
        <f>(P11*5252)/R11</f>
        <v>0</v>
      </c>
    </row>
    <row r="12" spans="1:21">
      <c r="A12">
        <v>0.25</v>
      </c>
      <c r="B12">
        <v>37.6</v>
      </c>
      <c r="C12">
        <v>69.099999999999994</v>
      </c>
      <c r="D12">
        <v>1796</v>
      </c>
      <c r="E12" s="1">
        <v>0.54300000000000004</v>
      </c>
      <c r="F12" s="1">
        <v>0.93600000000000005</v>
      </c>
      <c r="G12" s="2">
        <f t="shared" ref="G12:G16" si="0">(B12*5252)/D12</f>
        <v>109.95278396436527</v>
      </c>
      <c r="J12">
        <v>0.25</v>
      </c>
      <c r="K12" s="2">
        <f>B12/$B$1</f>
        <v>0.25066666666666665</v>
      </c>
      <c r="L12" s="2">
        <f t="shared" ref="L12:L16" si="1">C12/$B$5</f>
        <v>0.40887573964497037</v>
      </c>
      <c r="M12" s="2"/>
      <c r="O12">
        <v>0.25</v>
      </c>
      <c r="P12" s="2">
        <f t="shared" ref="P12:P16" si="2">$P$1*K12</f>
        <v>25.066666666666666</v>
      </c>
      <c r="Q12" s="2">
        <f t="shared" ref="Q12:Q16" si="3">L12*$P$5</f>
        <v>46.066666666666663</v>
      </c>
      <c r="R12">
        <v>1796</v>
      </c>
      <c r="S12" s="1">
        <v>0.54300000000000004</v>
      </c>
      <c r="T12" s="1">
        <v>0.93600000000000005</v>
      </c>
      <c r="U12" s="2">
        <f t="shared" ref="U12:U16" si="4">(P12*5252)/R12</f>
        <v>73.301855976243502</v>
      </c>
    </row>
    <row r="13" spans="1:21">
      <c r="A13" s="2">
        <v>0.5</v>
      </c>
      <c r="B13">
        <v>75</v>
      </c>
      <c r="C13">
        <v>97.1</v>
      </c>
      <c r="D13">
        <v>1792</v>
      </c>
      <c r="E13" s="1">
        <v>0.75600000000000001</v>
      </c>
      <c r="F13" s="1">
        <v>0.95699999999999996</v>
      </c>
      <c r="G13" s="2">
        <f t="shared" si="0"/>
        <v>219.81026785714286</v>
      </c>
      <c r="J13" s="2">
        <v>0.5</v>
      </c>
      <c r="K13" s="2">
        <f t="shared" ref="K13:K16" si="5">B13/$B$1</f>
        <v>0.5</v>
      </c>
      <c r="L13" s="2">
        <f t="shared" si="1"/>
        <v>0.57455621301775139</v>
      </c>
      <c r="M13" s="2"/>
      <c r="O13" s="2">
        <v>0.5</v>
      </c>
      <c r="P13" s="2">
        <f t="shared" si="2"/>
        <v>50</v>
      </c>
      <c r="Q13" s="2">
        <f t="shared" si="3"/>
        <v>64.73333333333332</v>
      </c>
      <c r="R13">
        <v>1792</v>
      </c>
      <c r="S13" s="1">
        <v>0.75600000000000001</v>
      </c>
      <c r="T13" s="1">
        <v>0.95699999999999996</v>
      </c>
      <c r="U13" s="2">
        <f t="shared" si="4"/>
        <v>146.54017857142858</v>
      </c>
    </row>
    <row r="14" spans="1:21">
      <c r="A14">
        <v>0.75</v>
      </c>
      <c r="B14">
        <v>112</v>
      </c>
      <c r="C14">
        <v>131</v>
      </c>
      <c r="D14">
        <v>1788</v>
      </c>
      <c r="E14" s="1">
        <v>0.83399999999999996</v>
      </c>
      <c r="F14" s="1">
        <v>0.96</v>
      </c>
      <c r="G14" s="2">
        <f t="shared" si="0"/>
        <v>328.98434004474274</v>
      </c>
      <c r="J14">
        <v>0.75</v>
      </c>
      <c r="K14" s="2">
        <f t="shared" si="5"/>
        <v>0.7466666666666667</v>
      </c>
      <c r="L14" s="2">
        <f t="shared" si="1"/>
        <v>0.7751479289940828</v>
      </c>
      <c r="M14" s="2"/>
      <c r="O14">
        <v>0.75</v>
      </c>
      <c r="P14" s="2">
        <f t="shared" si="2"/>
        <v>74.666666666666671</v>
      </c>
      <c r="Q14" s="2">
        <f t="shared" si="3"/>
        <v>87.333333333333329</v>
      </c>
      <c r="R14">
        <v>1788</v>
      </c>
      <c r="S14" s="1">
        <v>0.83399999999999996</v>
      </c>
      <c r="T14" s="1">
        <v>0.96</v>
      </c>
      <c r="U14" s="2">
        <f t="shared" si="4"/>
        <v>219.32289336316185</v>
      </c>
    </row>
    <row r="15" spans="1:21">
      <c r="A15" s="2">
        <v>1</v>
      </c>
      <c r="B15">
        <v>150</v>
      </c>
      <c r="C15">
        <v>169</v>
      </c>
      <c r="D15">
        <v>1784</v>
      </c>
      <c r="E15" s="1">
        <v>0.86499999999999999</v>
      </c>
      <c r="F15" s="1">
        <v>0.95799999999999996</v>
      </c>
      <c r="G15" s="2">
        <f t="shared" si="0"/>
        <v>441.59192825112109</v>
      </c>
      <c r="J15" s="2">
        <v>1</v>
      </c>
      <c r="K15" s="2">
        <f t="shared" si="5"/>
        <v>1</v>
      </c>
      <c r="L15" s="2">
        <f t="shared" si="1"/>
        <v>1</v>
      </c>
      <c r="M15" s="2"/>
      <c r="O15" s="2">
        <v>1</v>
      </c>
      <c r="P15" s="2">
        <f t="shared" si="2"/>
        <v>100</v>
      </c>
      <c r="Q15" s="2">
        <f t="shared" si="3"/>
        <v>112.66666666666667</v>
      </c>
      <c r="R15">
        <v>1784</v>
      </c>
      <c r="S15" s="1">
        <v>0.86499999999999999</v>
      </c>
      <c r="T15" s="1">
        <v>0.95799999999999996</v>
      </c>
      <c r="U15" s="2">
        <f t="shared" si="4"/>
        <v>294.39461883408075</v>
      </c>
    </row>
    <row r="16" spans="1:21">
      <c r="A16">
        <v>1.25</v>
      </c>
      <c r="B16">
        <v>188</v>
      </c>
      <c r="C16">
        <v>210</v>
      </c>
      <c r="D16">
        <v>1779</v>
      </c>
      <c r="E16" s="1">
        <v>0.876</v>
      </c>
      <c r="F16" s="1">
        <v>0.876</v>
      </c>
      <c r="G16" s="2">
        <f t="shared" si="0"/>
        <v>555.01742551995505</v>
      </c>
      <c r="J16">
        <v>1.25</v>
      </c>
      <c r="K16" s="2">
        <f t="shared" si="5"/>
        <v>1.2533333333333334</v>
      </c>
      <c r="L16" s="2">
        <f t="shared" si="1"/>
        <v>1.2426035502958579</v>
      </c>
      <c r="M16" s="2"/>
      <c r="O16">
        <v>1.25</v>
      </c>
      <c r="P16" s="2">
        <f t="shared" si="2"/>
        <v>125.33333333333334</v>
      </c>
      <c r="Q16" s="2">
        <f t="shared" si="3"/>
        <v>140</v>
      </c>
      <c r="R16">
        <v>1779</v>
      </c>
      <c r="S16" s="1">
        <v>0.876</v>
      </c>
      <c r="T16" s="1">
        <v>0.876</v>
      </c>
      <c r="U16" s="2">
        <f t="shared" si="4"/>
        <v>370.01161701330341</v>
      </c>
    </row>
    <row r="18" spans="1:17">
      <c r="Q18" s="2"/>
    </row>
    <row r="19" spans="1:17">
      <c r="A19" t="s">
        <v>20</v>
      </c>
    </row>
    <row r="20" spans="1:17">
      <c r="A20" t="s">
        <v>6</v>
      </c>
      <c r="B20" t="s">
        <v>14</v>
      </c>
      <c r="C20" t="s">
        <v>10</v>
      </c>
      <c r="D20" t="s">
        <v>21</v>
      </c>
      <c r="E20" t="s">
        <v>22</v>
      </c>
    </row>
    <row r="21" spans="1:17">
      <c r="A21">
        <v>0</v>
      </c>
      <c r="B21">
        <v>290</v>
      </c>
      <c r="C21" s="4">
        <v>1040</v>
      </c>
      <c r="D21" s="3">
        <f>B21/$B$8</f>
        <v>0.65708301599390706</v>
      </c>
      <c r="E21" s="3">
        <f>C21/$B$5</f>
        <v>6.1538461538461542</v>
      </c>
    </row>
    <row r="22" spans="1:17">
      <c r="A22">
        <f>A21+50</f>
        <v>50</v>
      </c>
      <c r="B22">
        <v>288</v>
      </c>
      <c r="C22" s="4">
        <v>1035</v>
      </c>
      <c r="D22" s="3">
        <f t="shared" ref="D22:D57" si="6">B22/$B$8</f>
        <v>0.65255140898705255</v>
      </c>
      <c r="E22" s="3">
        <f t="shared" ref="E22:E57" si="7">C22/$B$5</f>
        <v>6.1242603550295858</v>
      </c>
    </row>
    <row r="23" spans="1:17">
      <c r="A23">
        <f t="shared" ref="A23:A57" si="8">A22+50</f>
        <v>100</v>
      </c>
      <c r="B23">
        <v>285</v>
      </c>
      <c r="C23" s="4">
        <v>1030</v>
      </c>
      <c r="D23" s="3">
        <f t="shared" si="6"/>
        <v>0.64575399847677073</v>
      </c>
      <c r="E23" s="3">
        <f t="shared" si="7"/>
        <v>6.0946745562130173</v>
      </c>
    </row>
    <row r="24" spans="1:17">
      <c r="A24">
        <f t="shared" si="8"/>
        <v>150</v>
      </c>
      <c r="B24">
        <v>283</v>
      </c>
      <c r="C24" s="4">
        <v>1025</v>
      </c>
      <c r="D24" s="3">
        <f t="shared" si="6"/>
        <v>0.64122239146991622</v>
      </c>
      <c r="E24" s="3">
        <f t="shared" si="7"/>
        <v>6.0650887573964498</v>
      </c>
    </row>
    <row r="25" spans="1:17">
      <c r="A25">
        <f t="shared" si="8"/>
        <v>200</v>
      </c>
      <c r="B25">
        <v>280</v>
      </c>
      <c r="C25" s="4">
        <v>1020</v>
      </c>
      <c r="D25" s="3">
        <f t="shared" si="6"/>
        <v>0.6344249809596344</v>
      </c>
      <c r="E25" s="3">
        <f t="shared" si="7"/>
        <v>6.0355029585798814</v>
      </c>
    </row>
    <row r="26" spans="1:17">
      <c r="A26">
        <f t="shared" si="8"/>
        <v>250</v>
      </c>
      <c r="B26">
        <v>278</v>
      </c>
      <c r="C26" s="4">
        <v>1015</v>
      </c>
      <c r="D26" s="3">
        <f t="shared" si="6"/>
        <v>0.62989337395277989</v>
      </c>
      <c r="E26" s="3">
        <f t="shared" si="7"/>
        <v>6.0059171597633139</v>
      </c>
    </row>
    <row r="27" spans="1:17">
      <c r="A27">
        <f t="shared" si="8"/>
        <v>300</v>
      </c>
      <c r="B27">
        <v>278</v>
      </c>
      <c r="C27" s="4">
        <v>1010</v>
      </c>
      <c r="D27" s="3">
        <f t="shared" si="6"/>
        <v>0.62989337395277989</v>
      </c>
      <c r="E27" s="3">
        <f t="shared" si="7"/>
        <v>5.9763313609467454</v>
      </c>
    </row>
    <row r="28" spans="1:17">
      <c r="A28">
        <f t="shared" si="8"/>
        <v>350</v>
      </c>
      <c r="B28">
        <f>B27</f>
        <v>278</v>
      </c>
      <c r="C28" s="4">
        <v>1008</v>
      </c>
      <c r="D28" s="3">
        <f t="shared" si="6"/>
        <v>0.62989337395277989</v>
      </c>
      <c r="E28" s="3">
        <f t="shared" si="7"/>
        <v>5.9644970414201186</v>
      </c>
    </row>
    <row r="29" spans="1:17">
      <c r="A29">
        <f t="shared" si="8"/>
        <v>400</v>
      </c>
      <c r="B29">
        <f t="shared" ref="B29:B38" si="9">B28</f>
        <v>278</v>
      </c>
      <c r="C29" s="4">
        <v>1005</v>
      </c>
      <c r="D29" s="3">
        <f t="shared" si="6"/>
        <v>0.62989337395277989</v>
      </c>
      <c r="E29" s="3">
        <f t="shared" si="7"/>
        <v>5.9467455621301779</v>
      </c>
    </row>
    <row r="30" spans="1:17">
      <c r="A30">
        <f t="shared" si="8"/>
        <v>450</v>
      </c>
      <c r="B30">
        <f t="shared" si="9"/>
        <v>278</v>
      </c>
      <c r="C30" s="4">
        <v>1003</v>
      </c>
      <c r="D30" s="3">
        <f t="shared" si="6"/>
        <v>0.62989337395277989</v>
      </c>
      <c r="E30" s="3">
        <f t="shared" si="7"/>
        <v>5.9349112426035502</v>
      </c>
    </row>
    <row r="31" spans="1:17">
      <c r="A31">
        <f t="shared" si="8"/>
        <v>500</v>
      </c>
      <c r="B31">
        <f t="shared" si="9"/>
        <v>278</v>
      </c>
      <c r="C31" s="4">
        <v>1000</v>
      </c>
      <c r="D31" s="3">
        <f t="shared" si="6"/>
        <v>0.62989337395277989</v>
      </c>
      <c r="E31" s="3">
        <f t="shared" si="7"/>
        <v>5.9171597633136095</v>
      </c>
    </row>
    <row r="32" spans="1:17">
      <c r="A32">
        <f t="shared" si="8"/>
        <v>550</v>
      </c>
      <c r="B32">
        <f t="shared" si="9"/>
        <v>278</v>
      </c>
      <c r="C32" s="4">
        <v>997</v>
      </c>
      <c r="D32" s="3">
        <f t="shared" si="6"/>
        <v>0.62989337395277989</v>
      </c>
      <c r="E32" s="3">
        <f t="shared" si="7"/>
        <v>5.8994082840236688</v>
      </c>
    </row>
    <row r="33" spans="1:5">
      <c r="A33">
        <f t="shared" si="8"/>
        <v>600</v>
      </c>
      <c r="B33">
        <f t="shared" si="9"/>
        <v>278</v>
      </c>
      <c r="C33" s="4">
        <v>995</v>
      </c>
      <c r="D33" s="3">
        <f t="shared" si="6"/>
        <v>0.62989337395277989</v>
      </c>
      <c r="E33" s="3">
        <f t="shared" si="7"/>
        <v>5.8875739644970411</v>
      </c>
    </row>
    <row r="34" spans="1:5">
      <c r="A34">
        <f t="shared" si="8"/>
        <v>650</v>
      </c>
      <c r="B34">
        <f t="shared" si="9"/>
        <v>278</v>
      </c>
      <c r="C34" s="4">
        <v>993</v>
      </c>
      <c r="D34" s="3">
        <f t="shared" si="6"/>
        <v>0.62989337395277989</v>
      </c>
      <c r="E34" s="3">
        <f t="shared" si="7"/>
        <v>5.8757396449704142</v>
      </c>
    </row>
    <row r="35" spans="1:5">
      <c r="A35">
        <f t="shared" si="8"/>
        <v>700</v>
      </c>
      <c r="B35">
        <f t="shared" si="9"/>
        <v>278</v>
      </c>
      <c r="C35" s="4">
        <v>990</v>
      </c>
      <c r="D35" s="3">
        <f t="shared" si="6"/>
        <v>0.62989337395277989</v>
      </c>
      <c r="E35" s="3">
        <f t="shared" si="7"/>
        <v>5.8579881656804735</v>
      </c>
    </row>
    <row r="36" spans="1:5">
      <c r="A36">
        <f t="shared" si="8"/>
        <v>750</v>
      </c>
      <c r="B36">
        <f t="shared" si="9"/>
        <v>278</v>
      </c>
      <c r="C36" s="4">
        <v>985</v>
      </c>
      <c r="D36" s="3">
        <f t="shared" si="6"/>
        <v>0.62989337395277989</v>
      </c>
      <c r="E36" s="3">
        <f t="shared" si="7"/>
        <v>5.8284023668639051</v>
      </c>
    </row>
    <row r="37" spans="1:5">
      <c r="A37">
        <f>A36+50</f>
        <v>800</v>
      </c>
      <c r="B37">
        <f t="shared" si="9"/>
        <v>278</v>
      </c>
      <c r="C37" s="4">
        <v>980</v>
      </c>
      <c r="D37" s="3">
        <f t="shared" si="6"/>
        <v>0.62989337395277989</v>
      </c>
      <c r="E37" s="3">
        <f t="shared" si="7"/>
        <v>5.7988165680473376</v>
      </c>
    </row>
    <row r="38" spans="1:5">
      <c r="A38">
        <f t="shared" si="8"/>
        <v>850</v>
      </c>
      <c r="B38">
        <f t="shared" si="9"/>
        <v>278</v>
      </c>
      <c r="C38" s="4">
        <v>970</v>
      </c>
      <c r="D38" s="3">
        <f t="shared" si="6"/>
        <v>0.62989337395277989</v>
      </c>
      <c r="E38" s="3">
        <f t="shared" si="7"/>
        <v>5.7396449704142007</v>
      </c>
    </row>
    <row r="39" spans="1:5">
      <c r="A39">
        <f t="shared" si="8"/>
        <v>900</v>
      </c>
      <c r="B39">
        <v>280</v>
      </c>
      <c r="C39" s="4">
        <v>960</v>
      </c>
      <c r="D39" s="3">
        <f t="shared" si="6"/>
        <v>0.6344249809596344</v>
      </c>
      <c r="E39" s="3">
        <f t="shared" si="7"/>
        <v>5.6804733727810648</v>
      </c>
    </row>
    <row r="40" spans="1:5">
      <c r="A40">
        <f t="shared" si="8"/>
        <v>950</v>
      </c>
      <c r="B40">
        <v>283</v>
      </c>
      <c r="C40" s="4">
        <v>950</v>
      </c>
      <c r="D40" s="3">
        <f t="shared" si="6"/>
        <v>0.64122239146991622</v>
      </c>
      <c r="E40" s="3">
        <f t="shared" si="7"/>
        <v>5.6213017751479288</v>
      </c>
    </row>
    <row r="41" spans="1:5">
      <c r="A41">
        <f t="shared" si="8"/>
        <v>1000</v>
      </c>
      <c r="B41">
        <v>286</v>
      </c>
      <c r="C41" s="4">
        <v>938</v>
      </c>
      <c r="D41" s="3">
        <f t="shared" si="6"/>
        <v>0.64801980198019804</v>
      </c>
      <c r="E41" s="3">
        <f t="shared" si="7"/>
        <v>5.550295857988166</v>
      </c>
    </row>
    <row r="42" spans="1:5">
      <c r="A42">
        <f t="shared" si="8"/>
        <v>1050</v>
      </c>
      <c r="B42">
        <v>288</v>
      </c>
      <c r="C42" s="4">
        <v>931</v>
      </c>
      <c r="D42" s="3">
        <f t="shared" si="6"/>
        <v>0.65255140898705255</v>
      </c>
      <c r="E42" s="3">
        <f t="shared" si="7"/>
        <v>5.5088757396449708</v>
      </c>
    </row>
    <row r="43" spans="1:5">
      <c r="A43">
        <f t="shared" si="8"/>
        <v>1100</v>
      </c>
      <c r="B43">
        <v>290</v>
      </c>
      <c r="C43" s="4">
        <v>918</v>
      </c>
      <c r="D43" s="3">
        <f t="shared" si="6"/>
        <v>0.65708301599390706</v>
      </c>
      <c r="E43" s="3">
        <f t="shared" si="7"/>
        <v>5.4319526627218933</v>
      </c>
    </row>
    <row r="44" spans="1:5">
      <c r="A44">
        <f t="shared" si="8"/>
        <v>1150</v>
      </c>
      <c r="B44">
        <v>292</v>
      </c>
      <c r="C44" s="4">
        <v>912</v>
      </c>
      <c r="D44" s="3">
        <f t="shared" si="6"/>
        <v>0.66161462300076157</v>
      </c>
      <c r="E44" s="3">
        <f t="shared" si="7"/>
        <v>5.3964497041420119</v>
      </c>
    </row>
    <row r="45" spans="1:5">
      <c r="A45">
        <f>A44+50</f>
        <v>1200</v>
      </c>
      <c r="B45">
        <v>294</v>
      </c>
      <c r="C45" s="4">
        <v>908</v>
      </c>
      <c r="D45" s="3">
        <f t="shared" si="6"/>
        <v>0.66614623000761619</v>
      </c>
      <c r="E45" s="3">
        <f t="shared" si="7"/>
        <v>5.3727810650887573</v>
      </c>
    </row>
    <row r="46" spans="1:5">
      <c r="A46">
        <f t="shared" si="8"/>
        <v>1250</v>
      </c>
      <c r="B46">
        <v>296</v>
      </c>
      <c r="C46" s="4">
        <v>901</v>
      </c>
      <c r="D46" s="3">
        <f t="shared" si="6"/>
        <v>0.6706778370144707</v>
      </c>
      <c r="E46" s="3">
        <f t="shared" si="7"/>
        <v>5.331360946745562</v>
      </c>
    </row>
    <row r="47" spans="1:5">
      <c r="A47">
        <f t="shared" si="8"/>
        <v>1300</v>
      </c>
      <c r="B47">
        <v>300</v>
      </c>
      <c r="C47" s="4">
        <v>895</v>
      </c>
      <c r="D47" s="3">
        <f t="shared" si="6"/>
        <v>0.67974105102817972</v>
      </c>
      <c r="E47" s="3">
        <f t="shared" si="7"/>
        <v>5.2958579881656807</v>
      </c>
    </row>
    <row r="48" spans="1:5">
      <c r="A48">
        <f t="shared" si="8"/>
        <v>1350</v>
      </c>
      <c r="B48">
        <v>305</v>
      </c>
      <c r="C48" s="4">
        <v>887</v>
      </c>
      <c r="D48" s="3">
        <f t="shared" si="6"/>
        <v>0.69107006854531605</v>
      </c>
      <c r="E48" s="3">
        <f t="shared" si="7"/>
        <v>5.2485207100591715</v>
      </c>
    </row>
    <row r="49" spans="1:5">
      <c r="A49">
        <f t="shared" si="8"/>
        <v>1400</v>
      </c>
      <c r="B49">
        <v>308</v>
      </c>
      <c r="C49" s="4">
        <v>880</v>
      </c>
      <c r="D49" s="3">
        <f t="shared" si="6"/>
        <v>0.69786747905559787</v>
      </c>
      <c r="E49" s="3">
        <f t="shared" si="7"/>
        <v>5.2071005917159763</v>
      </c>
    </row>
    <row r="50" spans="1:5">
      <c r="A50">
        <f>A49+50</f>
        <v>1450</v>
      </c>
      <c r="B50">
        <v>315</v>
      </c>
      <c r="C50" s="4">
        <v>865</v>
      </c>
      <c r="D50" s="3">
        <f t="shared" si="6"/>
        <v>0.71372810357958871</v>
      </c>
      <c r="E50" s="3">
        <f t="shared" si="7"/>
        <v>5.1183431952662719</v>
      </c>
    </row>
    <row r="51" spans="1:5">
      <c r="A51">
        <f t="shared" si="8"/>
        <v>1500</v>
      </c>
      <c r="B51">
        <v>355</v>
      </c>
      <c r="C51" s="4">
        <v>850</v>
      </c>
      <c r="D51" s="3">
        <f t="shared" si="6"/>
        <v>0.80436024371667936</v>
      </c>
      <c r="E51" s="3">
        <f t="shared" si="7"/>
        <v>5.0295857988165684</v>
      </c>
    </row>
    <row r="52" spans="1:5">
      <c r="A52">
        <f t="shared" si="8"/>
        <v>1550</v>
      </c>
      <c r="B52">
        <v>390</v>
      </c>
      <c r="C52" s="4">
        <v>830</v>
      </c>
      <c r="D52" s="3">
        <f t="shared" si="6"/>
        <v>0.88366336633663367</v>
      </c>
      <c r="E52" s="3">
        <f t="shared" si="7"/>
        <v>4.9112426035502956</v>
      </c>
    </row>
    <row r="53" spans="1:5">
      <c r="A53">
        <f>A52+50</f>
        <v>1600</v>
      </c>
      <c r="B53">
        <v>430</v>
      </c>
      <c r="C53" s="4">
        <v>805</v>
      </c>
      <c r="D53" s="3">
        <f t="shared" si="6"/>
        <v>0.97429550647372432</v>
      </c>
      <c r="E53" s="3">
        <f t="shared" si="7"/>
        <v>4.7633136094674553</v>
      </c>
    </row>
    <row r="54" spans="1:5">
      <c r="A54">
        <f t="shared" si="8"/>
        <v>1650</v>
      </c>
      <c r="B54">
        <v>510</v>
      </c>
      <c r="C54" s="4">
        <v>750</v>
      </c>
      <c r="D54" s="3">
        <f t="shared" si="6"/>
        <v>1.1555597867479055</v>
      </c>
      <c r="E54" s="3">
        <f t="shared" si="7"/>
        <v>4.4378698224852071</v>
      </c>
    </row>
    <row r="55" spans="1:5">
      <c r="A55">
        <f t="shared" si="8"/>
        <v>1700</v>
      </c>
      <c r="B55">
        <v>590</v>
      </c>
      <c r="C55" s="4">
        <v>650</v>
      </c>
      <c r="D55" s="3">
        <f t="shared" si="6"/>
        <v>1.3368240670220868</v>
      </c>
      <c r="E55" s="3">
        <f t="shared" si="7"/>
        <v>3.8461538461538463</v>
      </c>
    </row>
    <row r="56" spans="1:5">
      <c r="A56">
        <f>A55+50</f>
        <v>1750</v>
      </c>
      <c r="B56">
        <v>510</v>
      </c>
      <c r="C56" s="4">
        <v>269</v>
      </c>
      <c r="D56" s="3">
        <f t="shared" si="6"/>
        <v>1.1555597867479055</v>
      </c>
      <c r="E56" s="3">
        <f t="shared" si="7"/>
        <v>1.5917159763313609</v>
      </c>
    </row>
    <row r="57" spans="1:5">
      <c r="A57">
        <f t="shared" si="8"/>
        <v>1800</v>
      </c>
      <c r="B57">
        <v>0</v>
      </c>
      <c r="C57" s="4">
        <v>0</v>
      </c>
      <c r="D57" s="3">
        <f t="shared" si="6"/>
        <v>0</v>
      </c>
      <c r="E57" s="3">
        <f t="shared" si="7"/>
        <v>0</v>
      </c>
    </row>
  </sheetData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CF24E83FFE8D4BBEAEB83850DD69EF" ma:contentTypeVersion="14" ma:contentTypeDescription="Create a new document." ma:contentTypeScope="" ma:versionID="fdb3465daf2634bb2ca2981297d3948c">
  <xsd:schema xmlns:xsd="http://www.w3.org/2001/XMLSchema" xmlns:xs="http://www.w3.org/2001/XMLSchema" xmlns:p="http://schemas.microsoft.com/office/2006/metadata/properties" xmlns:ns2="fe507159-2a9e-466d-b2eb-8404bf48af80" xmlns:ns3="96c751e9-e1f4-490d-8aa9-108c74dfbe1b" xmlns:ns4="abbdcb3d-099a-4938-9716-09002f94320e" targetNamespace="http://schemas.microsoft.com/office/2006/metadata/properties" ma:root="true" ma:fieldsID="7dc57f60cbd7645f04060c7b3080a280" ns2:_="" ns3:_="" ns4:_="">
    <xsd:import namespace="fe507159-2a9e-466d-b2eb-8404bf48af80"/>
    <xsd:import namespace="96c751e9-e1f4-490d-8aa9-108c74dfbe1b"/>
    <xsd:import namespace="abbdcb3d-099a-4938-9716-09002f9432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507159-2a9e-466d-b2eb-8404bf48af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29e513a2-ec27-4ba2-828b-964637c79d8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c751e9-e1f4-490d-8aa9-108c74dfbe1b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bdcb3d-099a-4938-9716-09002f94320e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1267b401-b69f-4f5c-b9c2-64c92a17864c" ma:internalName="TaxCatchAll" ma:showField="CatchAllData" ma:web="96c751e9-e1f4-490d-8aa9-108c74dfbe1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e507159-2a9e-466d-b2eb-8404bf48af80">
      <Terms xmlns="http://schemas.microsoft.com/office/infopath/2007/PartnerControls"/>
    </lcf76f155ced4ddcb4097134ff3c332f>
    <TaxCatchAll xmlns="abbdcb3d-099a-4938-9716-09002f94320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F75ED83-5EE5-4B4A-B378-7080E65C814B}"/>
</file>

<file path=customXml/itemProps2.xml><?xml version="1.0" encoding="utf-8"?>
<ds:datastoreItem xmlns:ds="http://schemas.openxmlformats.org/officeDocument/2006/customXml" ds:itemID="{B82265BA-FB4F-4F34-AF5A-E10170008892}"/>
</file>

<file path=customXml/itemProps3.xml><?xml version="1.0" encoding="utf-8"?>
<ds:datastoreItem xmlns:ds="http://schemas.openxmlformats.org/officeDocument/2006/customXml" ds:itemID="{4A6142A7-2F52-4E63-B73D-12EAC4F7435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Mario Monsivais</dc:creator>
  <cp:keywords/>
  <dc:description/>
  <cp:lastModifiedBy>Alexis Omar Rodriguez Cruz</cp:lastModifiedBy>
  <cp:revision/>
  <dcterms:created xsi:type="dcterms:W3CDTF">2023-08-17T01:08:43Z</dcterms:created>
  <dcterms:modified xsi:type="dcterms:W3CDTF">2023-12-01T00:16:25Z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14c1950-b3a8-4278-88f1-6df69d73b9d5_Enabled">
    <vt:lpwstr>true</vt:lpwstr>
  </property>
  <property fmtid="{D5CDD505-2E9C-101B-9397-08002B2CF9AE}" pid="3" name="MSIP_Label_e14c1950-b3a8-4278-88f1-6df69d73b9d5_SetDate">
    <vt:lpwstr>2023-08-17T01:48:00Z</vt:lpwstr>
  </property>
  <property fmtid="{D5CDD505-2E9C-101B-9397-08002B2CF9AE}" pid="4" name="MSIP_Label_e14c1950-b3a8-4278-88f1-6df69d73b9d5_Method">
    <vt:lpwstr>Standard</vt:lpwstr>
  </property>
  <property fmtid="{D5CDD505-2E9C-101B-9397-08002B2CF9AE}" pid="5" name="MSIP_Label_e14c1950-b3a8-4278-88f1-6df69d73b9d5_Name">
    <vt:lpwstr>e14c1950-b3a8-4278-88f1-6df69d73b9d5</vt:lpwstr>
  </property>
  <property fmtid="{D5CDD505-2E9C-101B-9397-08002B2CF9AE}" pid="6" name="MSIP_Label_e14c1950-b3a8-4278-88f1-6df69d73b9d5_SiteId">
    <vt:lpwstr>855b093e-7340-45c7-9f0c-96150415893e</vt:lpwstr>
  </property>
  <property fmtid="{D5CDD505-2E9C-101B-9397-08002B2CF9AE}" pid="7" name="MSIP_Label_e14c1950-b3a8-4278-88f1-6df69d73b9d5_ActionId">
    <vt:lpwstr>1e9ace74-eb36-43ff-b12c-23a7e0702bdc</vt:lpwstr>
  </property>
  <property fmtid="{D5CDD505-2E9C-101B-9397-08002B2CF9AE}" pid="8" name="MSIP_Label_e14c1950-b3a8-4278-88f1-6df69d73b9d5_ContentBits">
    <vt:lpwstr>0</vt:lpwstr>
  </property>
  <property fmtid="{D5CDD505-2E9C-101B-9397-08002B2CF9AE}" pid="9" name="ContentTypeId">
    <vt:lpwstr>0x01010094CF24E83FFE8D4BBEAEB83850DD69EF</vt:lpwstr>
  </property>
  <property fmtid="{D5CDD505-2E9C-101B-9397-08002B2CF9AE}" pid="10" name="MediaServiceImageTags">
    <vt:lpwstr/>
  </property>
</Properties>
</file>